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<sst xmlns="http://schemas.openxmlformats.org/spreadsheetml/2006/main" count="32" uniqueCount="32">
  <si>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Forecast Calibration Scorer</t>
  </si>
  <si>
    <t xml:space="preserve">Score the ranges you stated against what actually happened. Mission Intelligence Systems.</t>
  </si>
  <si>
    <t xml:space="preserve">Fill the yellow cells only (blue text = your input). Black cells are formulas; do not overwrite them.</t>
  </si>
  <si>
    <t xml:space="preserve">Row 9 is a filled example. Replace it or delete its values. Rows 9 to 42 are scored.</t>
  </si>
  <si>
    <t xml:space="preserve">Stated confidence level of your ranges</t>
  </si>
  <si>
    <t xml:space="preserve">Enter once, as a decimal. 0.80 for an eighty percent interval.</t>
  </si>
  <si>
    <t xml:space="preserve">Item / package</t>
  </si>
  <si>
    <t xml:space="preserve">Stated low</t>
  </si>
  <si>
    <t xml:space="preserve">Stated high</t>
  </si>
  <si>
    <t xml:space="preserve">Actual outcome</t>
  </si>
  <si>
    <t xml:space="preserve">Result</t>
  </si>
  <si>
    <t xml:space="preserve">Position in range</t>
  </si>
  <si>
    <t xml:space="preserve">Actual / midpoint</t>
  </si>
  <si>
    <t xml:space="preserve">EXAMPLE: Utility relocation package</t>
  </si>
  <si>
    <t xml:space="preserve">Summary</t>
  </si>
  <si>
    <t xml:space="preserve">Observations scored</t>
  </si>
  <si>
    <t xml:space="preserve">Landed inside the range</t>
  </si>
  <si>
    <t xml:space="preserve">Observed coverage</t>
  </si>
  <si>
    <t xml:space="preserve">Expected inside at your stated confidence</t>
  </si>
  <si>
    <t xml:space="preserve">Shortfall (expected minus actual)</t>
  </si>
  <si>
    <t xml:space="preserve">Misses above the range</t>
  </si>
  <si>
    <t xml:space="preserve">Misses below the range</t>
  </si>
  <si>
    <t xml:space="preserve">P(all misses on one side by chance)</t>
  </si>
  <si>
    <t xml:space="preserve">Median actual / midpoint (centring check)</t>
  </si>
  <si>
    <t xml:space="preserve">Implied re-centring uplift</t>
  </si>
  <si>
    <t xml:space="preserve">Implied widening factor (apply after re-centring)</t>
  </si>
  <si>
    <t xml:space="preserve">Reading it: coverage well below your stated confidence means the ranges are too narrow, badly centred, or both.</t>
  </si>
  <si>
    <t xml:space="preserve">Check centring first. A median actual/midpoint far from 1.000, or misses landing overwhelmingly on one side, is a location problem, not a spread problem.</t>
  </si>
  <si>
    <t xml:space="preserve">Correct the centring, then apply the widening factor to the half-width. Widening alone leaves the ranges centred in the wrong place.</t>
  </si>
  <si>
    <t xml:space="preserve">The widening factor assumes a roughly normal underlying. Cost outcomes are right-skewed, so treat it as a floor rather than an answer.</t>
  </si>
  <si>
    <t xml:space="preserve">Twenty observations detects a large fault and does not calibrate finely. Keep scoring toward a hundred.</t>
  </si>
  <si>
    <t xml:space="preserve">Basis: Lichtenstein, Fischhoff and Phillips (1982) on calibration; Brier (1950) on proper scoring.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</si>
</sst>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%"/>
    <numFmt numFmtId="166" formatCode="#,##0"/>
    <numFmt numFmtId="167" formatCode="0.00"/>
    <numFmt numFmtId="168" formatCode="0.000"/>
    <numFmt numFmtId="169" formatCode="0"/>
    <numFmt numFmtId="170" formatCode="0.0%"/>
    <numFmt numFmtId="171" formatCode="0.0"/>
    <numFmt numFmtId="172" formatCode="0.00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1F2937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3" min="2" style="0" width="14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17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6" customFormat="false" ht="15" hidden="false" customHeight="false" outlineLevel="0" collapsed="false">
      <c r="A6" s="3" t="s">
        <v>4</v>
      </c>
      <c r="B6" s="4" t="n">
        <v>0.8</v>
      </c>
      <c r="C6" s="2" t="s">
        <v>5</v>
      </c>
    </row>
    <row r="8" customFormat="false" ht="30" hidden="false" customHeight="true" outlineLevel="0" collapsed="false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customFormat="false" ht="15" hidden="false" customHeight="false" outlineLevel="0" collapsed="false">
      <c r="A9" s="6" t="s">
        <v>13</v>
      </c>
      <c r="B9" s="7" t="n">
        <v>1450</v>
      </c>
      <c r="C9" s="7" t="n">
        <v>1740</v>
      </c>
      <c r="D9" s="7" t="n">
        <v>2090</v>
      </c>
      <c r="E9" s="8" t="str">
        <f aca="false">IF(COUNT(B9,C9,D9)&lt;3,"",IF(AND(D9&gt;=B9,D9&lt;=C9),"Inside",IF(D9&gt;C9,"Above","Below")))</f>
        <v>Above</v>
      </c>
      <c r="F9" s="9" t="n">
        <f aca="false">IFERROR(IF(COUNT(B9,C9,D9)&lt;3,"",(D9-B9)/(C9-B9)),"")</f>
        <v>2.20689655172414</v>
      </c>
      <c r="G9" s="10" t="n">
        <f aca="false">IFERROR(IF(COUNT(B9,C9,D9)&lt;3,"",D9/((B9+C9)/2)),"")</f>
        <v>1.31034482758621</v>
      </c>
    </row>
    <row r="10" customFormat="false" ht="15" hidden="false" customHeight="false" outlineLevel="0" collapsed="false">
      <c r="A10" s="6"/>
      <c r="B10" s="7"/>
      <c r="C10" s="7"/>
      <c r="D10" s="7"/>
      <c r="E10" s="8" t="str">
        <f aca="false">IF(COUNT(B10,C10,D10)&lt;3,"",IF(AND(D10&gt;=B10,D10&lt;=C10),"Inside",IF(D10&gt;C10,"Above","Below")))</f>
        <v/>
      </c>
      <c r="F10" s="9" t="str">
        <f aca="false">IFERROR(IF(COUNT(B10,C10,D10)&lt;3,"",(D10-B10)/(C10-B10)),"")</f>
        <v/>
      </c>
      <c r="G10" s="10" t="str">
        <f aca="false">IFERROR(IF(COUNT(B10,C10,D10)&lt;3,"",D10/((B10+C10)/2)),"")</f>
        <v/>
      </c>
    </row>
    <row r="11" customFormat="false" ht="15" hidden="false" customHeight="false" outlineLevel="0" collapsed="false">
      <c r="A11" s="6"/>
      <c r="B11" s="7"/>
      <c r="C11" s="7"/>
      <c r="D11" s="7"/>
      <c r="E11" s="8" t="str">
        <f aca="false">IF(COUNT(B11,C11,D11)&lt;3,"",IF(AND(D11&gt;=B11,D11&lt;=C11),"Inside",IF(D11&gt;C11,"Above","Below")))</f>
        <v/>
      </c>
      <c r="F11" s="9" t="str">
        <f aca="false">IFERROR(IF(COUNT(B11,C11,D11)&lt;3,"",(D11-B11)/(C11-B11)),"")</f>
        <v/>
      </c>
      <c r="G11" s="10" t="str">
        <f aca="false">IFERROR(IF(COUNT(B11,C11,D11)&lt;3,"",D11/((B11+C11)/2)),"")</f>
        <v/>
      </c>
    </row>
    <row r="12" customFormat="false" ht="15" hidden="false" customHeight="false" outlineLevel="0" collapsed="false">
      <c r="A12" s="6"/>
      <c r="B12" s="7"/>
      <c r="C12" s="7"/>
      <c r="D12" s="7"/>
      <c r="E12" s="8" t="str">
        <f aca="false">IF(COUNT(B12,C12,D12)&lt;3,"",IF(AND(D12&gt;=B12,D12&lt;=C12),"Inside",IF(D12&gt;C12,"Above","Below")))</f>
        <v/>
      </c>
      <c r="F12" s="9" t="str">
        <f aca="false">IFERROR(IF(COUNT(B12,C12,D12)&lt;3,"",(D12-B12)/(C12-B12)),"")</f>
        <v/>
      </c>
      <c r="G12" s="10" t="str">
        <f aca="false">IFERROR(IF(COUNT(B12,C12,D12)&lt;3,"",D12/((B12+C12)/2)),"")</f>
        <v/>
      </c>
    </row>
    <row r="13" customFormat="false" ht="15" hidden="false" customHeight="false" outlineLevel="0" collapsed="false">
      <c r="A13" s="6"/>
      <c r="B13" s="7"/>
      <c r="C13" s="7"/>
      <c r="D13" s="7"/>
      <c r="E13" s="8" t="str">
        <f aca="false">IF(COUNT(B13,C13,D13)&lt;3,"",IF(AND(D13&gt;=B13,D13&lt;=C13),"Inside",IF(D13&gt;C13,"Above","Below")))</f>
        <v/>
      </c>
      <c r="F13" s="9" t="str">
        <f aca="false">IFERROR(IF(COUNT(B13,C13,D13)&lt;3,"",(D13-B13)/(C13-B13)),"")</f>
        <v/>
      </c>
      <c r="G13" s="10" t="str">
        <f aca="false">IFERROR(IF(COUNT(B13,C13,D13)&lt;3,"",D13/((B13+C13)/2)),"")</f>
        <v/>
      </c>
    </row>
    <row r="14" customFormat="false" ht="15" hidden="false" customHeight="false" outlineLevel="0" collapsed="false">
      <c r="A14" s="6"/>
      <c r="B14" s="7"/>
      <c r="C14" s="7"/>
      <c r="D14" s="7"/>
      <c r="E14" s="8" t="str">
        <f aca="false">IF(COUNT(B14,C14,D14)&lt;3,"",IF(AND(D14&gt;=B14,D14&lt;=C14),"Inside",IF(D14&gt;C14,"Above","Below")))</f>
        <v/>
      </c>
      <c r="F14" s="9" t="str">
        <f aca="false">IFERROR(IF(COUNT(B14,C14,D14)&lt;3,"",(D14-B14)/(C14-B14)),"")</f>
        <v/>
      </c>
      <c r="G14" s="10" t="str">
        <f aca="false">IFERROR(IF(COUNT(B14,C14,D14)&lt;3,"",D14/((B14+C14)/2)),"")</f>
        <v/>
      </c>
    </row>
    <row r="15" customFormat="false" ht="15" hidden="false" customHeight="false" outlineLevel="0" collapsed="false">
      <c r="A15" s="6"/>
      <c r="B15" s="7"/>
      <c r="C15" s="7"/>
      <c r="D15" s="7"/>
      <c r="E15" s="8" t="str">
        <f aca="false">IF(COUNT(B15,C15,D15)&lt;3,"",IF(AND(D15&gt;=B15,D15&lt;=C15),"Inside",IF(D15&gt;C15,"Above","Below")))</f>
        <v/>
      </c>
      <c r="F15" s="9" t="str">
        <f aca="false">IFERROR(IF(COUNT(B15,C15,D15)&lt;3,"",(D15-B15)/(C15-B15)),"")</f>
        <v/>
      </c>
      <c r="G15" s="10" t="str">
        <f aca="false">IFERROR(IF(COUNT(B15,C15,D15)&lt;3,"",D15/((B15+C15)/2)),"")</f>
        <v/>
      </c>
    </row>
    <row r="16" customFormat="false" ht="15" hidden="false" customHeight="false" outlineLevel="0" collapsed="false">
      <c r="A16" s="6"/>
      <c r="B16" s="7"/>
      <c r="C16" s="7"/>
      <c r="D16" s="7"/>
      <c r="E16" s="8" t="str">
        <f aca="false">IF(COUNT(B16,C16,D16)&lt;3,"",IF(AND(D16&gt;=B16,D16&lt;=C16),"Inside",IF(D16&gt;C16,"Above","Below")))</f>
        <v/>
      </c>
      <c r="F16" s="9" t="str">
        <f aca="false">IFERROR(IF(COUNT(B16,C16,D16)&lt;3,"",(D16-B16)/(C16-B16)),"")</f>
        <v/>
      </c>
      <c r="G16" s="10" t="str">
        <f aca="false">IFERROR(IF(COUNT(B16,C16,D16)&lt;3,"",D16/((B16+C16)/2)),"")</f>
        <v/>
      </c>
    </row>
    <row r="17" customFormat="false" ht="15" hidden="false" customHeight="false" outlineLevel="0" collapsed="false">
      <c r="A17" s="6"/>
      <c r="B17" s="7"/>
      <c r="C17" s="7"/>
      <c r="D17" s="7"/>
      <c r="E17" s="8" t="str">
        <f aca="false">IF(COUNT(B17,C17,D17)&lt;3,"",IF(AND(D17&gt;=B17,D17&lt;=C17),"Inside",IF(D17&gt;C17,"Above","Below")))</f>
        <v/>
      </c>
      <c r="F17" s="9" t="str">
        <f aca="false">IFERROR(IF(COUNT(B17,C17,D17)&lt;3,"",(D17-B17)/(C17-B17)),"")</f>
        <v/>
      </c>
      <c r="G17" s="10" t="str">
        <f aca="false">IFERROR(IF(COUNT(B17,C17,D17)&lt;3,"",D17/((B17+C17)/2)),"")</f>
        <v/>
      </c>
    </row>
    <row r="18" customFormat="false" ht="15" hidden="false" customHeight="false" outlineLevel="0" collapsed="false">
      <c r="A18" s="6"/>
      <c r="B18" s="7"/>
      <c r="C18" s="7"/>
      <c r="D18" s="7"/>
      <c r="E18" s="8" t="str">
        <f aca="false">IF(COUNT(B18,C18,D18)&lt;3,"",IF(AND(D18&gt;=B18,D18&lt;=C18),"Inside",IF(D18&gt;C18,"Above","Below")))</f>
        <v/>
      </c>
      <c r="F18" s="9" t="str">
        <f aca="false">IFERROR(IF(COUNT(B18,C18,D18)&lt;3,"",(D18-B18)/(C18-B18)),"")</f>
        <v/>
      </c>
      <c r="G18" s="10" t="str">
        <f aca="false">IFERROR(IF(COUNT(B18,C18,D18)&lt;3,"",D18/((B18+C18)/2)),"")</f>
        <v/>
      </c>
    </row>
    <row r="19" customFormat="false" ht="15" hidden="false" customHeight="false" outlineLevel="0" collapsed="false">
      <c r="A19" s="6"/>
      <c r="B19" s="7"/>
      <c r="C19" s="7"/>
      <c r="D19" s="7"/>
      <c r="E19" s="8" t="str">
        <f aca="false">IF(COUNT(B19,C19,D19)&lt;3,"",IF(AND(D19&gt;=B19,D19&lt;=C19),"Inside",IF(D19&gt;C19,"Above","Below")))</f>
        <v/>
      </c>
      <c r="F19" s="9" t="str">
        <f aca="false">IFERROR(IF(COUNT(B19,C19,D19)&lt;3,"",(D19-B19)/(C19-B19)),"")</f>
        <v/>
      </c>
      <c r="G19" s="10" t="str">
        <f aca="false">IFERROR(IF(COUNT(B19,C19,D19)&lt;3,"",D19/((B19+C19)/2)),"")</f>
        <v/>
      </c>
    </row>
    <row r="20" customFormat="false" ht="15" hidden="false" customHeight="false" outlineLevel="0" collapsed="false">
      <c r="A20" s="6"/>
      <c r="B20" s="7"/>
      <c r="C20" s="7"/>
      <c r="D20" s="7"/>
      <c r="E20" s="8" t="str">
        <f aca="false">IF(COUNT(B20,C20,D20)&lt;3,"",IF(AND(D20&gt;=B20,D20&lt;=C20),"Inside",IF(D20&gt;C20,"Above","Below")))</f>
        <v/>
      </c>
      <c r="F20" s="9" t="str">
        <f aca="false">IFERROR(IF(COUNT(B20,C20,D20)&lt;3,"",(D20-B20)/(C20-B20)),"")</f>
        <v/>
      </c>
      <c r="G20" s="10" t="str">
        <f aca="false">IFERROR(IF(COUNT(B20,C20,D20)&lt;3,"",D20/((B20+C20)/2)),"")</f>
        <v/>
      </c>
    </row>
    <row r="21" customFormat="false" ht="15" hidden="false" customHeight="false" outlineLevel="0" collapsed="false">
      <c r="A21" s="6"/>
      <c r="B21" s="7"/>
      <c r="C21" s="7"/>
      <c r="D21" s="7"/>
      <c r="E21" s="8" t="str">
        <f aca="false">IF(COUNT(B21,C21,D21)&lt;3,"",IF(AND(D21&gt;=B21,D21&lt;=C21),"Inside",IF(D21&gt;C21,"Above","Below")))</f>
        <v/>
      </c>
      <c r="F21" s="9" t="str">
        <f aca="false">IFERROR(IF(COUNT(B21,C21,D21)&lt;3,"",(D21-B21)/(C21-B21)),"")</f>
        <v/>
      </c>
      <c r="G21" s="10" t="str">
        <f aca="false">IFERROR(IF(COUNT(B21,C21,D21)&lt;3,"",D21/((B21+C21)/2)),"")</f>
        <v/>
      </c>
    </row>
    <row r="22" customFormat="false" ht="15" hidden="false" customHeight="false" outlineLevel="0" collapsed="false">
      <c r="A22" s="6"/>
      <c r="B22" s="7"/>
      <c r="C22" s="7"/>
      <c r="D22" s="7"/>
      <c r="E22" s="8" t="str">
        <f aca="false">IF(COUNT(B22,C22,D22)&lt;3,"",IF(AND(D22&gt;=B22,D22&lt;=C22),"Inside",IF(D22&gt;C22,"Above","Below")))</f>
        <v/>
      </c>
      <c r="F22" s="9" t="str">
        <f aca="false">IFERROR(IF(COUNT(B22,C22,D22)&lt;3,"",(D22-B22)/(C22-B22)),"")</f>
        <v/>
      </c>
      <c r="G22" s="10" t="str">
        <f aca="false">IFERROR(IF(COUNT(B22,C22,D22)&lt;3,"",D22/((B22+C22)/2)),"")</f>
        <v/>
      </c>
    </row>
    <row r="23" customFormat="false" ht="15" hidden="false" customHeight="false" outlineLevel="0" collapsed="false">
      <c r="A23" s="6"/>
      <c r="B23" s="7"/>
      <c r="C23" s="7"/>
      <c r="D23" s="7"/>
      <c r="E23" s="8" t="str">
        <f aca="false">IF(COUNT(B23,C23,D23)&lt;3,"",IF(AND(D23&gt;=B23,D23&lt;=C23),"Inside",IF(D23&gt;C23,"Above","Below")))</f>
        <v/>
      </c>
      <c r="F23" s="9" t="str">
        <f aca="false">IFERROR(IF(COUNT(B23,C23,D23)&lt;3,"",(D23-B23)/(C23-B23)),"")</f>
        <v/>
      </c>
      <c r="G23" s="10" t="str">
        <f aca="false">IFERROR(IF(COUNT(B23,C23,D23)&lt;3,"",D23/((B23+C23)/2)),"")</f>
        <v/>
      </c>
    </row>
    <row r="24" customFormat="false" ht="15" hidden="false" customHeight="false" outlineLevel="0" collapsed="false">
      <c r="A24" s="6"/>
      <c r="B24" s="7"/>
      <c r="C24" s="7"/>
      <c r="D24" s="7"/>
      <c r="E24" s="8" t="str">
        <f aca="false">IF(COUNT(B24,C24,D24)&lt;3,"",IF(AND(D24&gt;=B24,D24&lt;=C24),"Inside",IF(D24&gt;C24,"Above","Below")))</f>
        <v/>
      </c>
      <c r="F24" s="9" t="str">
        <f aca="false">IFERROR(IF(COUNT(B24,C24,D24)&lt;3,"",(D24-B24)/(C24-B24)),"")</f>
        <v/>
      </c>
      <c r="G24" s="10" t="str">
        <f aca="false">IFERROR(IF(COUNT(B24,C24,D24)&lt;3,"",D24/((B24+C24)/2)),"")</f>
        <v/>
      </c>
    </row>
    <row r="25" customFormat="false" ht="15" hidden="false" customHeight="false" outlineLevel="0" collapsed="false">
      <c r="A25" s="6"/>
      <c r="B25" s="7"/>
      <c r="C25" s="7"/>
      <c r="D25" s="7"/>
      <c r="E25" s="8" t="str">
        <f aca="false">IF(COUNT(B25,C25,D25)&lt;3,"",IF(AND(D25&gt;=B25,D25&lt;=C25),"Inside",IF(D25&gt;C25,"Above","Below")))</f>
        <v/>
      </c>
      <c r="F25" s="9" t="str">
        <f aca="false">IFERROR(IF(COUNT(B25,C25,D25)&lt;3,"",(D25-B25)/(C25-B25)),"")</f>
        <v/>
      </c>
      <c r="G25" s="10" t="str">
        <f aca="false">IFERROR(IF(COUNT(B25,C25,D25)&lt;3,"",D25/((B25+C25)/2)),"")</f>
        <v/>
      </c>
    </row>
    <row r="26" customFormat="false" ht="15" hidden="false" customHeight="false" outlineLevel="0" collapsed="false">
      <c r="A26" s="6"/>
      <c r="B26" s="7"/>
      <c r="C26" s="7"/>
      <c r="D26" s="7"/>
      <c r="E26" s="8" t="str">
        <f aca="false">IF(COUNT(B26,C26,D26)&lt;3,"",IF(AND(D26&gt;=B26,D26&lt;=C26),"Inside",IF(D26&gt;C26,"Above","Below")))</f>
        <v/>
      </c>
      <c r="F26" s="9" t="str">
        <f aca="false">IFERROR(IF(COUNT(B26,C26,D26)&lt;3,"",(D26-B26)/(C26-B26)),"")</f>
        <v/>
      </c>
      <c r="G26" s="10" t="str">
        <f aca="false">IFERROR(IF(COUNT(B26,C26,D26)&lt;3,"",D26/((B26+C26)/2)),"")</f>
        <v/>
      </c>
    </row>
    <row r="27" customFormat="false" ht="15" hidden="false" customHeight="false" outlineLevel="0" collapsed="false">
      <c r="A27" s="6"/>
      <c r="B27" s="7"/>
      <c r="C27" s="7"/>
      <c r="D27" s="7"/>
      <c r="E27" s="8" t="str">
        <f aca="false">IF(COUNT(B27,C27,D27)&lt;3,"",IF(AND(D27&gt;=B27,D27&lt;=C27),"Inside",IF(D27&gt;C27,"Above","Below")))</f>
        <v/>
      </c>
      <c r="F27" s="9" t="str">
        <f aca="false">IFERROR(IF(COUNT(B27,C27,D27)&lt;3,"",(D27-B27)/(C27-B27)),"")</f>
        <v/>
      </c>
      <c r="G27" s="10" t="str">
        <f aca="false">IFERROR(IF(COUNT(B27,C27,D27)&lt;3,"",D27/((B27+C27)/2)),"")</f>
        <v/>
      </c>
    </row>
    <row r="28" customFormat="false" ht="15" hidden="false" customHeight="false" outlineLevel="0" collapsed="false">
      <c r="A28" s="6"/>
      <c r="B28" s="7"/>
      <c r="C28" s="7"/>
      <c r="D28" s="7"/>
      <c r="E28" s="8" t="str">
        <f aca="false">IF(COUNT(B28,C28,D28)&lt;3,"",IF(AND(D28&gt;=B28,D28&lt;=C28),"Inside",IF(D28&gt;C28,"Above","Below")))</f>
        <v/>
      </c>
      <c r="F28" s="9" t="str">
        <f aca="false">IFERROR(IF(COUNT(B28,C28,D28)&lt;3,"",(D28-B28)/(C28-B28)),"")</f>
        <v/>
      </c>
      <c r="G28" s="10" t="str">
        <f aca="false">IFERROR(IF(COUNT(B28,C28,D28)&lt;3,"",D28/((B28+C28)/2)),"")</f>
        <v/>
      </c>
    </row>
    <row r="29" customFormat="false" ht="15" hidden="false" customHeight="false" outlineLevel="0" collapsed="false">
      <c r="A29" s="6"/>
      <c r="B29" s="7"/>
      <c r="C29" s="7"/>
      <c r="D29" s="7"/>
      <c r="E29" s="8" t="str">
        <f aca="false">IF(COUNT(B29,C29,D29)&lt;3,"",IF(AND(D29&gt;=B29,D29&lt;=C29),"Inside",IF(D29&gt;C29,"Above","Below")))</f>
        <v/>
      </c>
      <c r="F29" s="9" t="str">
        <f aca="false">IFERROR(IF(COUNT(B29,C29,D29)&lt;3,"",(D29-B29)/(C29-B29)),"")</f>
        <v/>
      </c>
      <c r="G29" s="10" t="str">
        <f aca="false">IFERROR(IF(COUNT(B29,C29,D29)&lt;3,"",D29/((B29+C29)/2)),"")</f>
        <v/>
      </c>
    </row>
    <row r="30" customFormat="false" ht="15" hidden="false" customHeight="false" outlineLevel="0" collapsed="false">
      <c r="A30" s="6"/>
      <c r="B30" s="7"/>
      <c r="C30" s="7"/>
      <c r="D30" s="7"/>
      <c r="E30" s="8" t="str">
        <f aca="false">IF(COUNT(B30,C30,D30)&lt;3,"",IF(AND(D30&gt;=B30,D30&lt;=C30),"Inside",IF(D30&gt;C30,"Above","Below")))</f>
        <v/>
      </c>
      <c r="F30" s="9" t="str">
        <f aca="false">IFERROR(IF(COUNT(B30,C30,D30)&lt;3,"",(D30-B30)/(C30-B30)),"")</f>
        <v/>
      </c>
      <c r="G30" s="10" t="str">
        <f aca="false">IFERROR(IF(COUNT(B30,C30,D30)&lt;3,"",D30/((B30+C30)/2)),"")</f>
        <v/>
      </c>
    </row>
    <row r="31" customFormat="false" ht="15" hidden="false" customHeight="false" outlineLevel="0" collapsed="false">
      <c r="A31" s="6"/>
      <c r="B31" s="7"/>
      <c r="C31" s="7"/>
      <c r="D31" s="7"/>
      <c r="E31" s="8" t="str">
        <f aca="false">IF(COUNT(B31,C31,D31)&lt;3,"",IF(AND(D31&gt;=B31,D31&lt;=C31),"Inside",IF(D31&gt;C31,"Above","Below")))</f>
        <v/>
      </c>
      <c r="F31" s="9" t="str">
        <f aca="false">IFERROR(IF(COUNT(B31,C31,D31)&lt;3,"",(D31-B31)/(C31-B31)),"")</f>
        <v/>
      </c>
      <c r="G31" s="10" t="str">
        <f aca="false">IFERROR(IF(COUNT(B31,C31,D31)&lt;3,"",D31/((B31+C31)/2)),"")</f>
        <v/>
      </c>
    </row>
    <row r="32" customFormat="false" ht="15" hidden="false" customHeight="false" outlineLevel="0" collapsed="false">
      <c r="A32" s="6"/>
      <c r="B32" s="7"/>
      <c r="C32" s="7"/>
      <c r="D32" s="7"/>
      <c r="E32" s="8" t="str">
        <f aca="false">IF(COUNT(B32,C32,D32)&lt;3,"",IF(AND(D32&gt;=B32,D32&lt;=C32),"Inside",IF(D32&gt;C32,"Above","Below")))</f>
        <v/>
      </c>
      <c r="F32" s="9" t="str">
        <f aca="false">IFERROR(IF(COUNT(B32,C32,D32)&lt;3,"",(D32-B32)/(C32-B32)),"")</f>
        <v/>
      </c>
      <c r="G32" s="10" t="str">
        <f aca="false">IFERROR(IF(COUNT(B32,C32,D32)&lt;3,"",D32/((B32+C32)/2)),"")</f>
        <v/>
      </c>
    </row>
    <row r="33" customFormat="false" ht="15" hidden="false" customHeight="false" outlineLevel="0" collapsed="false">
      <c r="A33" s="6"/>
      <c r="B33" s="7"/>
      <c r="C33" s="7"/>
      <c r="D33" s="7"/>
      <c r="E33" s="8" t="str">
        <f aca="false">IF(COUNT(B33,C33,D33)&lt;3,"",IF(AND(D33&gt;=B33,D33&lt;=C33),"Inside",IF(D33&gt;C33,"Above","Below")))</f>
        <v/>
      </c>
      <c r="F33" s="9" t="str">
        <f aca="false">IFERROR(IF(COUNT(B33,C33,D33)&lt;3,"",(D33-B33)/(C33-B33)),"")</f>
        <v/>
      </c>
      <c r="G33" s="10" t="str">
        <f aca="false">IFERROR(IF(COUNT(B33,C33,D33)&lt;3,"",D33/((B33+C33)/2)),"")</f>
        <v/>
      </c>
    </row>
    <row r="34" customFormat="false" ht="15" hidden="false" customHeight="false" outlineLevel="0" collapsed="false">
      <c r="A34" s="6"/>
      <c r="B34" s="7"/>
      <c r="C34" s="7"/>
      <c r="D34" s="7"/>
      <c r="E34" s="8" t="str">
        <f aca="false">IF(COUNT(B34,C34,D34)&lt;3,"",IF(AND(D34&gt;=B34,D34&lt;=C34),"Inside",IF(D34&gt;C34,"Above","Below")))</f>
        <v/>
      </c>
      <c r="F34" s="9" t="str">
        <f aca="false">IFERROR(IF(COUNT(B34,C34,D34)&lt;3,"",(D34-B34)/(C34-B34)),"")</f>
        <v/>
      </c>
      <c r="G34" s="10" t="str">
        <f aca="false">IFERROR(IF(COUNT(B34,C34,D34)&lt;3,"",D34/((B34+C34)/2)),"")</f>
        <v/>
      </c>
    </row>
    <row r="35" customFormat="false" ht="15" hidden="false" customHeight="false" outlineLevel="0" collapsed="false">
      <c r="A35" s="6"/>
      <c r="B35" s="7"/>
      <c r="C35" s="7"/>
      <c r="D35" s="7"/>
      <c r="E35" s="8" t="str">
        <f aca="false">IF(COUNT(B35,C35,D35)&lt;3,"",IF(AND(D35&gt;=B35,D35&lt;=C35),"Inside",IF(D35&gt;C35,"Above","Below")))</f>
        <v/>
      </c>
      <c r="F35" s="9" t="str">
        <f aca="false">IFERROR(IF(COUNT(B35,C35,D35)&lt;3,"",(D35-B35)/(C35-B35)),"")</f>
        <v/>
      </c>
      <c r="G35" s="10" t="str">
        <f aca="false">IFERROR(IF(COUNT(B35,C35,D35)&lt;3,"",D35/((B35+C35)/2)),"")</f>
        <v/>
      </c>
    </row>
    <row r="36" customFormat="false" ht="15" hidden="false" customHeight="false" outlineLevel="0" collapsed="false">
      <c r="A36" s="6"/>
      <c r="B36" s="7"/>
      <c r="C36" s="7"/>
      <c r="D36" s="7"/>
      <c r="E36" s="8" t="str">
        <f aca="false">IF(COUNT(B36,C36,D36)&lt;3,"",IF(AND(D36&gt;=B36,D36&lt;=C36),"Inside",IF(D36&gt;C36,"Above","Below")))</f>
        <v/>
      </c>
      <c r="F36" s="9" t="str">
        <f aca="false">IFERROR(IF(COUNT(B36,C36,D36)&lt;3,"",(D36-B36)/(C36-B36)),"")</f>
        <v/>
      </c>
      <c r="G36" s="10" t="str">
        <f aca="false">IFERROR(IF(COUNT(B36,C36,D36)&lt;3,"",D36/((B36+C36)/2)),"")</f>
        <v/>
      </c>
    </row>
    <row r="37" customFormat="false" ht="15" hidden="false" customHeight="false" outlineLevel="0" collapsed="false">
      <c r="A37" s="6"/>
      <c r="B37" s="7"/>
      <c r="C37" s="7"/>
      <c r="D37" s="7"/>
      <c r="E37" s="8" t="str">
        <f aca="false">IF(COUNT(B37,C37,D37)&lt;3,"",IF(AND(D37&gt;=B37,D37&lt;=C37),"Inside",IF(D37&gt;C37,"Above","Below")))</f>
        <v/>
      </c>
      <c r="F37" s="9" t="str">
        <f aca="false">IFERROR(IF(COUNT(B37,C37,D37)&lt;3,"",(D37-B37)/(C37-B37)),"")</f>
        <v/>
      </c>
      <c r="G37" s="10" t="str">
        <f aca="false">IFERROR(IF(COUNT(B37,C37,D37)&lt;3,"",D37/((B37+C37)/2)),"")</f>
        <v/>
      </c>
    </row>
    <row r="38" customFormat="false" ht="15" hidden="false" customHeight="false" outlineLevel="0" collapsed="false">
      <c r="A38" s="6"/>
      <c r="B38" s="7"/>
      <c r="C38" s="7"/>
      <c r="D38" s="7"/>
      <c r="E38" s="8" t="str">
        <f aca="false">IF(COUNT(B38,C38,D38)&lt;3,"",IF(AND(D38&gt;=B38,D38&lt;=C38),"Inside",IF(D38&gt;C38,"Above","Below")))</f>
        <v/>
      </c>
      <c r="F38" s="9" t="str">
        <f aca="false">IFERROR(IF(COUNT(B38,C38,D38)&lt;3,"",(D38-B38)/(C38-B38)),"")</f>
        <v/>
      </c>
      <c r="G38" s="10" t="str">
        <f aca="false">IFERROR(IF(COUNT(B38,C38,D38)&lt;3,"",D38/((B38+C38)/2)),"")</f>
        <v/>
      </c>
    </row>
    <row r="39" customFormat="false" ht="15" hidden="false" customHeight="false" outlineLevel="0" collapsed="false">
      <c r="A39" s="6"/>
      <c r="B39" s="7"/>
      <c r="C39" s="7"/>
      <c r="D39" s="7"/>
      <c r="E39" s="8" t="str">
        <f aca="false">IF(COUNT(B39,C39,D39)&lt;3,"",IF(AND(D39&gt;=B39,D39&lt;=C39),"Inside",IF(D39&gt;C39,"Above","Below")))</f>
        <v/>
      </c>
      <c r="F39" s="9" t="str">
        <f aca="false">IFERROR(IF(COUNT(B39,C39,D39)&lt;3,"",(D39-B39)/(C39-B39)),"")</f>
        <v/>
      </c>
      <c r="G39" s="10" t="str">
        <f aca="false">IFERROR(IF(COUNT(B39,C39,D39)&lt;3,"",D39/((B39+C39)/2)),"")</f>
        <v/>
      </c>
    </row>
    <row r="40" customFormat="false" ht="15" hidden="false" customHeight="false" outlineLevel="0" collapsed="false">
      <c r="A40" s="6"/>
      <c r="B40" s="7"/>
      <c r="C40" s="7"/>
      <c r="D40" s="7"/>
      <c r="E40" s="8" t="str">
        <f aca="false">IF(COUNT(B40,C40,D40)&lt;3,"",IF(AND(D40&gt;=B40,D40&lt;=C40),"Inside",IF(D40&gt;C40,"Above","Below")))</f>
        <v/>
      </c>
      <c r="F40" s="9" t="str">
        <f aca="false">IFERROR(IF(COUNT(B40,C40,D40)&lt;3,"",(D40-B40)/(C40-B40)),"")</f>
        <v/>
      </c>
      <c r="G40" s="10" t="str">
        <f aca="false">IFERROR(IF(COUNT(B40,C40,D40)&lt;3,"",D40/((B40+C40)/2)),"")</f>
        <v/>
      </c>
    </row>
    <row r="41" customFormat="false" ht="15" hidden="false" customHeight="false" outlineLevel="0" collapsed="false">
      <c r="A41" s="6"/>
      <c r="B41" s="7"/>
      <c r="C41" s="7"/>
      <c r="D41" s="7"/>
      <c r="E41" s="8" t="str">
        <f aca="false">IF(COUNT(B41,C41,D41)&lt;3,"",IF(AND(D41&gt;=B41,D41&lt;=C41),"Inside",IF(D41&gt;C41,"Above","Below")))</f>
        <v/>
      </c>
      <c r="F41" s="9" t="str">
        <f aca="false">IFERROR(IF(COUNT(B41,C41,D41)&lt;3,"",(D41-B41)/(C41-B41)),"")</f>
        <v/>
      </c>
      <c r="G41" s="10" t="str">
        <f aca="false">IFERROR(IF(COUNT(B41,C41,D41)&lt;3,"",D41/((B41+C41)/2)),"")</f>
        <v/>
      </c>
    </row>
    <row r="42" customFormat="false" ht="15" hidden="false" customHeight="false" outlineLevel="0" collapsed="false">
      <c r="A42" s="6"/>
      <c r="B42" s="7"/>
      <c r="C42" s="7"/>
      <c r="D42" s="7"/>
      <c r="E42" s="8" t="str">
        <f aca="false">IF(COUNT(B42,C42,D42)&lt;3,"",IF(AND(D42&gt;=B42,D42&lt;=C42),"Inside",IF(D42&gt;C42,"Above","Below")))</f>
        <v/>
      </c>
      <c r="F42" s="9" t="str">
        <f aca="false">IFERROR(IF(COUNT(B42,C42,D42)&lt;3,"",(D42-B42)/(C42-B42)),"")</f>
        <v/>
      </c>
      <c r="G42" s="10" t="str">
        <f aca="false">IFERROR(IF(COUNT(B42,C42,D42)&lt;3,"",D42/((B42+C42)/2)),"")</f>
        <v/>
      </c>
    </row>
    <row r="45" customFormat="false" ht="17.35" hidden="false" customHeight="false" outlineLevel="0" collapsed="false">
      <c r="A45" s="1" t="s">
        <v>14</v>
      </c>
    </row>
    <row r="46" customFormat="false" ht="15" hidden="false" customHeight="false" outlineLevel="0" collapsed="false">
      <c r="A46" s="3" t="s">
        <v>15</v>
      </c>
      <c r="B46" s="11" t="n">
        <f aca="false">COUNTIF(E9:E42,"Inside")+COUNTIF(E9:E42,"Above")+COUNTIF(E9:E42,"Below")</f>
        <v>1</v>
      </c>
    </row>
    <row r="47" customFormat="false" ht="15" hidden="false" customHeight="false" outlineLevel="0" collapsed="false">
      <c r="A47" s="3" t="s">
        <v>16</v>
      </c>
      <c r="B47" s="11" t="n">
        <f aca="false">COUNTIF(E9:E42,"Inside")</f>
        <v>0</v>
      </c>
    </row>
    <row r="48" customFormat="false" ht="15" hidden="false" customHeight="false" outlineLevel="0" collapsed="false">
      <c r="A48" s="3" t="s">
        <v>17</v>
      </c>
      <c r="B48" s="12" t="n">
        <f aca="false">IFERROR(B47/B46,"")</f>
        <v>0</v>
      </c>
    </row>
    <row r="49" customFormat="false" ht="15" hidden="false" customHeight="false" outlineLevel="0" collapsed="false">
      <c r="A49" s="3" t="s">
        <v>18</v>
      </c>
      <c r="B49" s="13" t="n">
        <f aca="false">IFERROR(ROUND(B46*$B$6,1),"")</f>
        <v>0.8</v>
      </c>
    </row>
    <row r="50" customFormat="false" ht="15" hidden="false" customHeight="false" outlineLevel="0" collapsed="false">
      <c r="A50" s="3" t="s">
        <v>19</v>
      </c>
      <c r="B50" s="13" t="n">
        <f aca="false">IFERROR(B49-B47,"")</f>
        <v>0.8</v>
      </c>
    </row>
    <row r="51" customFormat="false" ht="15" hidden="false" customHeight="false" outlineLevel="0" collapsed="false">
      <c r="A51" s="3" t="s">
        <v>20</v>
      </c>
      <c r="B51" s="11" t="n">
        <f aca="false">COUNTIF(E9:E42,"Above")</f>
        <v>1</v>
      </c>
    </row>
    <row r="52" customFormat="false" ht="15" hidden="false" customHeight="false" outlineLevel="0" collapsed="false">
      <c r="A52" s="3" t="s">
        <v>21</v>
      </c>
      <c r="B52" s="11" t="n">
        <f aca="false">COUNTIF(E9:E42,"Below")</f>
        <v>0</v>
      </c>
    </row>
    <row r="53" customFormat="false" ht="15" hidden="false" customHeight="false" outlineLevel="0" collapsed="false">
      <c r="A53" s="3" t="s">
        <v>22</v>
      </c>
      <c r="B53" s="14" t="n">
        <f aca="false">IF(B51+B52=0,"no misses",IF(OR(B51=0,B52=0),2*0.5^(B51+B52),"misses fall both sides"))</f>
        <v>1</v>
      </c>
    </row>
    <row r="54" customFormat="false" ht="15" hidden="false" customHeight="false" outlineLevel="0" collapsed="false">
      <c r="A54" s="3" t="s">
        <v>23</v>
      </c>
      <c r="B54" s="15" t="n">
        <f aca="false">IFERROR(MEDIAN(G9:G42),"")</f>
        <v>1.31034482758621</v>
      </c>
    </row>
    <row r="55" customFormat="false" ht="15" hidden="false" customHeight="false" outlineLevel="0" collapsed="false">
      <c r="A55" s="3" t="s">
        <v>24</v>
      </c>
      <c r="B55" s="12" t="n">
        <f aca="false">IFERROR(B54-1,"")</f>
        <v>0.310344827586207</v>
      </c>
    </row>
    <row r="56" customFormat="false" ht="15" hidden="false" customHeight="false" outlineLevel="0" collapsed="false">
      <c r="A56" s="3" t="s">
        <v>25</v>
      </c>
      <c r="B56" s="16" t="str">
        <f aca="false">IFERROR(NORMSINV(0.5+$B$6/2)/NORMSINV(0.5+B48/2),"")</f>
        <v/>
      </c>
    </row>
    <row r="58" customFormat="false" ht="15" hidden="false" customHeight="false" outlineLevel="0" collapsed="false">
      <c r="A58" s="2" t="s">
        <v>26</v>
      </c>
    </row>
    <row r="59" customFormat="false" ht="15" hidden="false" customHeight="false" outlineLevel="0" collapsed="false">
      <c r="A59" s="2" t="s">
        <v>27</v>
      </c>
    </row>
    <row r="60" customFormat="false" ht="15" hidden="false" customHeight="false" outlineLevel="0" collapsed="false">
      <c r="A60" s="2" t="s">
        <v>28</v>
      </c>
    </row>
    <row r="61" customFormat="false" ht="15" hidden="false" customHeight="false" outlineLevel="0" collapsed="false">
      <c r="A61" s="2" t="s">
        <v>29</v>
      </c>
    </row>
    <row r="62" customFormat="false" ht="15" hidden="false" customHeight="false" outlineLevel="0" collapsed="false">
      <c r="A62" s="2" t="s">
        <v>30</v>
      </c>
    </row>
    <row r="63" customFormat="false" ht="15" hidden="false" customHeight="false" outlineLevel="0" collapsed="false">
      <c r="A63" s="2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2026-07-31T02:11:05Z</dcterms:created>
  <dc:creator>openpyxl</dc:creator>
  <dc:description/>
  <dc:language>en-US</dc:language>
  <cp:lastModifiedBy/>
  <dcterms:modified xsi:type="dcterms:W3CDTF">2026-07-31T02:11:05Z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